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45" windowWidth="10515" windowHeight="28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" i="1" l="1"/>
  <c r="E2" i="1"/>
  <c r="H82" i="1" l="1"/>
  <c r="H81" i="1"/>
  <c r="H80" i="1"/>
  <c r="H79" i="1"/>
  <c r="H71" i="1"/>
  <c r="G62" i="1" l="1"/>
  <c r="I78" i="1" l="1"/>
  <c r="I77" i="1"/>
  <c r="I73" i="1"/>
  <c r="J60" i="1"/>
  <c r="H62" i="1"/>
  <c r="C7" i="1" l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H63" i="1"/>
  <c r="H67" i="1" s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I62" i="1" l="1"/>
  <c r="I64" i="1" l="1"/>
  <c r="I65" i="1" s="1"/>
  <c r="I67" i="1" s="1"/>
  <c r="J68" i="1" s="1"/>
  <c r="L62" i="1"/>
  <c r="L60" i="1" s="1"/>
</calcChain>
</file>

<file path=xl/sharedStrings.xml><?xml version="1.0" encoding="utf-8"?>
<sst xmlns="http://schemas.openxmlformats.org/spreadsheetml/2006/main" count="130" uniqueCount="126">
  <si>
    <t>Item</t>
  </si>
  <si>
    <t>File name</t>
  </si>
  <si>
    <t>Date</t>
  </si>
  <si>
    <t>3 March 2010 Equip. Only  PSA for Turbines 2010 (1) (1) for 4 x GE LM 6000 for 44 000 000 USD</t>
  </si>
  <si>
    <t>3 October 2009 Termozulia Payment Schedule with Cash Flow Rev 10-3-09</t>
  </si>
  <si>
    <t>5 April 2010 PES buys from Rolls Royce 4 X RR Trent 60 gas turbines RR Agr0001_79 000 000 USD for El Furrial Project</t>
  </si>
  <si>
    <t>10 December 2019 bariven_Notarized letter of equipment existance</t>
  </si>
  <si>
    <t>10 January 2010_EQUIPMENTPURCHASEAGREEMENT_Signed by PES and Derwick 207.7 MMUSD</t>
  </si>
  <si>
    <t>13 Feb 2009 CONTRATO CORPOELEC (2) PES Sells CORPOELEC 2 Southhaven X GE 7EA gas turbines 66 MM USD</t>
  </si>
  <si>
    <t>17 August 2009 confidentiality-derwick and PES</t>
  </si>
  <si>
    <t>19 December 2008 Equipment only contract-PES to Derwick for 2 X LM 6000 in USD 19 000 000 Signed both parties Derwick PES</t>
  </si>
  <si>
    <t>19 January 2009 Dowans - Offer Letter Rev  1-14-2009 PES purchases in Africa 4 GE TM 2500 Plus 1 GE LM 6000</t>
  </si>
  <si>
    <t>23 September 2009 Payment Schedule Termozulia</t>
  </si>
  <si>
    <t>29 December 2009 138 MM USD for SIDOR invoice-derwick-138 (1) (1) By PES to DERWICK</t>
  </si>
  <si>
    <t>29 December 2009 165.5 MM USD  for SIDOR Derwick Invoice (2) By Derwick to CVG SIDOR</t>
  </si>
  <si>
    <t>30 December 2009 P.O. Bariven 5100077213 REV 1 This PO for 277.2 MM  plus USD</t>
  </si>
  <si>
    <t>30 June 2009 Tacoa- K&amp;P Energy Services Agreement Las Comisiones de Neil Karr and Rolando Mario Pestana</t>
  </si>
  <si>
    <t>30 November 2009 carta representacion</t>
  </si>
  <si>
    <t>Copy of Venezuela-opp-2009 Rev-JM_Comments by JGA CISE ESP 29A2014</t>
  </si>
  <si>
    <t>Cost Barinas I Project 181 MM USD with FT-4 turbines from San Francisco</t>
  </si>
  <si>
    <t>Derrick-PC for 1 LM 6000 PC in CA for Picure SN 191-761 Built 2002 18 December 2008 16 500 000 USD</t>
  </si>
  <si>
    <t>Derwick.pdf for 2 X GE LM 2500 PC for Picure PES offered to Derwick  16 December 2008 19 000 000 USD</t>
  </si>
  <si>
    <t>Documento_Plan Maestro Socialista 2010 a 2030 para el Sector Electrico Venezuela JdeC WSJ Ver pag 7</t>
  </si>
  <si>
    <t>Equip. Only 20100315093620476_8 March 2010 for 117 450 000 USD for 2XGE LM2500SP 4X GE LM 6000 PC 2X FT PW Power Pac FT-4A</t>
  </si>
  <si>
    <t>Equip. Only 20100315093620476-Signed for 12 GT 4 PW FT4 mas 4 LM 6000 PC  mas 2 LM 2500 SP mas 117 450 000 USD</t>
  </si>
  <si>
    <t>Equip. Only 20100608161823288_Document from RR signed by PES no date to supply 2 X RR Trent 60 units 22 MM ea 44 MM total USD</t>
  </si>
  <si>
    <t>Equip. Only 20100608162041247_Document from RR scope to PES to suply 2 X RR Trent 60 units supplement 44 MM USD Very critical</t>
  </si>
  <si>
    <t>Equip. Only Derwick 7F Executed Contract PES sell Derwick 2 X GE 7FA turbines 77 000 000 USD  22 October 2009</t>
  </si>
  <si>
    <t>Equipment only 20090323145854953_Power of Attorney Joaquin Mavares for 7EA Southhaven sell to Corpoelec</t>
  </si>
  <si>
    <t>Equipment Only PES to Derwick 20090805143238499_For 2 X GE LM 6000 GT total 34 MM ea_4 August 2009_100 Mw A</t>
  </si>
  <si>
    <t>Equipment only PES to Derwick 20090806094719775_For 2 X GE LM 6000 GT total 34 MM ea_5 August 2009 _ 100 Mw B</t>
  </si>
  <si>
    <t>Equipment Only Proposal Derwick.pdf for 2 X LM 2500 for 19 000 000 USD Dec. 18 2008 ESN K-101 and K-102</t>
  </si>
  <si>
    <t>Equipment Only Proposal Derwick-PC for 1 X LM 6000 16 500 000 USD Dec. 18 2008 ESN 191-761</t>
  </si>
  <si>
    <t>Equipment Only Purchase Sale Agreement FT-4-contract PES and  WOOD Group SN 662132 662064 50 Mw 10.4 M USD</t>
  </si>
  <si>
    <t>J Fjord Equipment Summary for LM 2500 probably for Picure 9 500 000 USD Split 3 ways 9 August 2009</t>
  </si>
  <si>
    <t>Johnson Equipment Summary 8.31.09 for China LM 2500 for 9 500 000 USD 9 August 2009</t>
  </si>
  <si>
    <t>Johnson Equipment Summary 8.31.09 for Dresser Rand GE LM 2500 for 9 500 000 USD 9 August 2009</t>
  </si>
  <si>
    <t>Johnson Equipment Summary 8.31.09 for SP News LM 6000 9 August 2009</t>
  </si>
  <si>
    <t>Johnson Equipment Summary 8.31.09 for Taft LM 2500 9 August 2009</t>
  </si>
  <si>
    <t>la-raisa-invoice1 17 November 2009 Price for 1 X 60 Mw Twin set 31 300 000 USD</t>
  </si>
  <si>
    <t>LM2500 Package and Equipment SN 691-098</t>
  </si>
  <si>
    <t>Mw Derwick per Official Govt Documents</t>
  </si>
  <si>
    <t>Sale Agreement PES Purchases LM 2500 SN 691-098  6 February 2009 4 MM USD</t>
  </si>
  <si>
    <t>T 9003 B - 1  TACOA 2ea LM 6000 for Picure Project 2 X LM 6000</t>
  </si>
  <si>
    <t>Turbinas compradasincluyendoIPC (4)_Worked by JGA_28May2014</t>
  </si>
  <si>
    <t>Turbine PSA Final PES buys from Satellite Senior Income Fund, LLC 4 GE 7EA La Raisa III and PJBA 82 400 000 USD</t>
  </si>
  <si>
    <t>Progression deal 207 MM USD</t>
  </si>
  <si>
    <t>Derwick's Powerpoint to Suriname's dictator</t>
  </si>
  <si>
    <t>WGPW _  PP 10 14 08 Rev1</t>
  </si>
  <si>
    <t>Derwick - Guarenas Onshore EPC Rev  04 08 10 26 March 2010 41 684 710 VEF</t>
  </si>
  <si>
    <t>EDC - LaRaisa Onshore Subcontract Executed 27 Oct 2009 31 303 041 USD</t>
  </si>
  <si>
    <t>EDC - LaRaisa Onshore Subcontract Rev  10-22-09 27 Oct 2009 41 934 587 VEF</t>
  </si>
  <si>
    <t>EPC 20090630153440241_ Signed June 30, 2009 by  PES in VEF For Picure_132 Mw for 21 487 100 VEF</t>
  </si>
  <si>
    <t>EPC 20090630160813347_Signed by PES June 30 2009 in USD for PICURE 132 Mw_38 585 000 USD</t>
  </si>
  <si>
    <t>EPC 20090724150640672_Executed for PICURE 132 Mw Signed both parties PES Derwick on_June 30 2009 for USD 38 485 000</t>
  </si>
  <si>
    <t>EPC El Furrial 20100723094008592 Not signed non dated in USD for 44 347 000 USD</t>
  </si>
  <si>
    <t>EPC EL Furrial 20100723094650102 Not signed non dated in VEF for 110 344 780 VEF</t>
  </si>
  <si>
    <t>EPC El Furrial 20101029171501844 Signed both parties 1 August 2010 in USD for 45 247 300 USD</t>
  </si>
  <si>
    <t>EPC EL Furrial Orden de Gerencia 30% 20 de mayo 2010</t>
  </si>
  <si>
    <t>EPC Executed Onshore Contract for Picure 21 487 100 VEF</t>
  </si>
  <si>
    <t>EPC Furrial 20101029171719572 Signed both parties 1 August 2010 in VEF for 99 657 818 VEF</t>
  </si>
  <si>
    <t>EPC Las Morochas 20100623095308300 For 22 MW in USD_22 June 2010 for 7 975 000 USD</t>
  </si>
  <si>
    <t>EPC Las Morochas 20100623095805723 for 22 MW in VEF_22 June 2010 for 24 139 000 VEF</t>
  </si>
  <si>
    <t>EPC Morichal 20100730121857836 Not dated not signed in USD for 28 747 000 USD</t>
  </si>
  <si>
    <t>EPC Morichal 20100730123200953 Non dated not signed in VEF 67 676 975</t>
  </si>
  <si>
    <t>EPC Morichal 20100818174400778 Signed on 8 August 2010 in USD for 100 MW for 28 747 000 USD</t>
  </si>
  <si>
    <t>EPC SIDOR 20100211142824159-b For 175 Mw FEB 2010 No date for 59 915 000 USD 3 turbines Part I of CVG A</t>
  </si>
  <si>
    <t>EPC SIDOR 20100211143443360 For 250 Mw FEB 2010 No date for 79 400 000 USD 2 turbines Part II of CVG A</t>
  </si>
  <si>
    <t>EPC SIDOR CVG A Part II 20100219131921449-epc-plant-B in USD 79 400 000</t>
  </si>
  <si>
    <t>EPC SIDOR CVG Plant A Part I 20100219131625283-epc-plant-A 59 915 000 USD</t>
  </si>
  <si>
    <t>EPC SIDOR Part II of CVG A SIDOR Feb 2010 20100211143443360-agreement in USD 79 400 000</t>
  </si>
  <si>
    <t>Guatire Guarenas EPC initial 20100408190341869-Signed 26 March 2010 both parties_VEF 41 684 710</t>
  </si>
  <si>
    <t>10-T1004 El Furrial Revised Cost Report 11-09-10 current</t>
  </si>
  <si>
    <t>EDC - Tacoa Contract Terms Summary Rev 2  05 17 09 (2)</t>
  </si>
  <si>
    <t>EDC - Tacoa Contract Terms Summary Rev. 05.07.09 (2)</t>
  </si>
  <si>
    <t>EDC - LaRaisa Onshore Subcontract Rev. 09.29.09</t>
  </si>
  <si>
    <t>Atención Ministro para las industrias Básicas Rodolfo  Sanz Carta reporte sobre retrasos</t>
  </si>
  <si>
    <t>BTEC New Albany ESA Draft</t>
  </si>
  <si>
    <t>BTEC Southaven ESA Draft</t>
  </si>
  <si>
    <t>C599GI CGJJSB-M-09-01-eng</t>
  </si>
  <si>
    <t>Commercial Proposal-JTurbines _2_ _5_</t>
  </si>
  <si>
    <t>CONTRATO CORPOELEC</t>
  </si>
  <si>
    <t>Corpoelec 05 09 09</t>
  </si>
  <si>
    <t>corpoelec</t>
  </si>
  <si>
    <t>Corpoelec-notification</t>
  </si>
  <si>
    <t>corpoelec-rev1</t>
  </si>
  <si>
    <t>corpoelec-rev1A</t>
  </si>
  <si>
    <t>corpoelec-rev2</t>
  </si>
  <si>
    <t>Data de Unidades Rev4</t>
  </si>
  <si>
    <t>energy-parts-dec-20</t>
  </si>
  <si>
    <t>energyparts-rev1-corpoelec</t>
  </si>
  <si>
    <t>energyparts-rev-corpoelec-large</t>
  </si>
  <si>
    <t>Frame 7EA Proposal 10-17-08-rev-1</t>
  </si>
  <si>
    <t>Future Tech Net - Memphis</t>
  </si>
  <si>
    <t>invitacion-corpoelec</t>
  </si>
  <si>
    <t>J Turbines 7EA Plant-rev1</t>
  </si>
  <si>
    <t>khaled</t>
  </si>
  <si>
    <t>Pacific Rim de Venez EPC08-1337</t>
  </si>
  <si>
    <t>Pacific Rim7EA Proposal Letter 7-21-08</t>
  </si>
  <si>
    <t>Proposal Letter to Pacific Rim 9-29-08</t>
  </si>
  <si>
    <t>RR-Trent Equipment Proposal Khaled</t>
  </si>
  <si>
    <t>Termozulia Pricing and Payment Schedule Rev 10-3-09</t>
  </si>
  <si>
    <t>Description/Reference</t>
  </si>
  <si>
    <t>CNG2009_Evaluación del Ing. José G. Aguilar</t>
  </si>
  <si>
    <t>informe_anual_2008 Edelca</t>
  </si>
  <si>
    <t>1/18.2010</t>
  </si>
  <si>
    <t>5/28.2014</t>
  </si>
  <si>
    <t>for El Furrial</t>
  </si>
  <si>
    <t>T 8041 - 1A 3ea VII FAs Corprolec Venn   This is critical key designator….</t>
  </si>
  <si>
    <t>For La Raisa I mess</t>
  </si>
  <si>
    <t>For El Furrial Mess</t>
  </si>
  <si>
    <t>EPC US$ gross</t>
  </si>
  <si>
    <t>EPC US$ net</t>
  </si>
  <si>
    <t>Mark up EPC $</t>
  </si>
  <si>
    <t>Mark up EPC % in $</t>
  </si>
  <si>
    <t>Discussing the "Emergencia Eléctrica"</t>
  </si>
  <si>
    <t>Transaction for Southhaven Plant from Mississipi</t>
  </si>
  <si>
    <t>Picure</t>
  </si>
  <si>
    <t>Ls Morochas</t>
  </si>
  <si>
    <t>La Raisa</t>
  </si>
  <si>
    <t>TZIV</t>
  </si>
  <si>
    <t>SIDOR</t>
  </si>
  <si>
    <t>La Raisa II</t>
  </si>
  <si>
    <t>Furrial</t>
  </si>
  <si>
    <t>Sidor</t>
  </si>
  <si>
    <t>Juan Bautista Arismendi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</si>
</sst>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right" vertical="center" indent="1"/>
    </xf>
    <xf numFmtId="14" fontId="0" fillId="0" borderId="0" xfId="0" applyNumberFormat="1" applyAlignment="1">
      <alignment horizontal="right" vertical="center" indent="1"/>
    </xf>
    <xf numFmtId="44" fontId="0" fillId="0" borderId="0" xfId="1" applyFont="1"/>
    <xf numFmtId="44" fontId="0" fillId="0" borderId="0" xfId="0" applyNumberFormat="1"/>
    <xf numFmtId="164" fontId="0" fillId="0" borderId="0" xfId="1" applyNumberFormat="1" applyFont="1"/>
    <xf numFmtId="9" fontId="0" fillId="0" borderId="0" xfId="2" applyFont="1"/>
    <xf numFmtId="165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134468</xdr:colOff>
      <xdr:row>70</xdr:row>
      <xdr:rowOff>67232</xdr:rowOff>
    </xdr:from>
    <xdr:to>
      <xdr:col>10</xdr:col>
      <xdr:colOff>493057</xdr:colOff>
      <xdr:row>78</xdr:row>
      <xdr:rowOff>190497</xdr:rowOff>
    </xdr:to>
    <xdr:sp macro="" textlink="">
      <xdr:nvSpPr>
        <xdr:cNvPr id="2" name="Right Brace 1"/>
        <xdr:cNvSpPr/>
      </xdr:nvSpPr>
      <xdr:spPr>
        <a:xfrm>
          <a:off x="19980086" y="13536703"/>
          <a:ext cx="963706" cy="164726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96367</xdr:colOff>
      <xdr:row>58</xdr:row>
      <xdr:rowOff>186014</xdr:rowOff>
    </xdr:from>
    <xdr:to>
      <xdr:col>13</xdr:col>
      <xdr:colOff>454956</xdr:colOff>
      <xdr:row>67</xdr:row>
      <xdr:rowOff>118779</xdr:rowOff>
    </xdr:to>
    <xdr:sp macro="" textlink="">
      <xdr:nvSpPr>
        <xdr:cNvPr id="3" name="Right Brace 2"/>
        <xdr:cNvSpPr/>
      </xdr:nvSpPr>
      <xdr:spPr>
        <a:xfrm>
          <a:off x="21858191" y="11369485"/>
          <a:ext cx="963706" cy="164726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abSelected="1" topLeftCell="A43" zoomScale="85" zoomScaleNormal="85" workbookViewId="0">
      <selection activeCell="E57" sqref="E57"/>
    </sheetView>
  </sheetViews>
  <sheetFormatPr defaultRowHeight="15" x14ac:dyDescent="0.25"/>
  <cols>
    <col min="3" max="3" width="17.7109375" customWidth="1"/>
    <col min="4" max="4" width="13" customWidth="1"/>
    <col min="5" max="5" width="121.42578125" customWidth="1"/>
    <col min="6" max="6" width="67.5703125" customWidth="1"/>
    <col min="7" max="7" width="20" customWidth="1"/>
    <col min="8" max="8" width="26.5703125" customWidth="1"/>
    <col min="9" max="9" width="18" bestFit="1" customWidth="1"/>
    <col min="12" max="12" width="10.5703125" bestFit="1" customWidth="1"/>
  </cols>
  <sheetData>
    <row r="1" spans="3:6" x14ac:dyDescent="0.25">
      <c r="D1">
        <f>390/6</f>
        <v>65</v>
      </c>
      <c r="E1" s="1"/>
    </row>
    <row r="2" spans="3:6" x14ac:dyDescent="0.25">
      <c r="E2" s="1">
        <f>465*132000</f>
        <v>61380000</v>
      </c>
    </row>
    <row r="3" spans="3:6" x14ac:dyDescent="0.25">
      <c r="E3" s="1"/>
    </row>
    <row r="4" spans="3:6" x14ac:dyDescent="0.25">
      <c r="E4" s="1"/>
    </row>
    <row r="5" spans="3:6" ht="25.5" customHeight="1" x14ac:dyDescent="0.25">
      <c r="C5" s="2" t="s">
        <v>0</v>
      </c>
      <c r="D5" s="2" t="s">
        <v>2</v>
      </c>
      <c r="E5" s="2" t="s">
        <v>1</v>
      </c>
      <c r="F5" s="2" t="s">
        <v>102</v>
      </c>
    </row>
    <row r="6" spans="3:6" x14ac:dyDescent="0.25">
      <c r="C6" s="5">
        <v>1</v>
      </c>
      <c r="D6" s="6">
        <v>39590</v>
      </c>
      <c r="E6" s="4" t="s">
        <v>96</v>
      </c>
      <c r="F6" t="s">
        <v>115</v>
      </c>
    </row>
    <row r="7" spans="3:6" x14ac:dyDescent="0.25">
      <c r="C7" s="5">
        <f t="shared" ref="C7:C38" si="0">C6+1</f>
        <v>2</v>
      </c>
      <c r="D7" s="6">
        <v>39611</v>
      </c>
      <c r="E7" s="4" t="s">
        <v>97</v>
      </c>
      <c r="F7" t="s">
        <v>115</v>
      </c>
    </row>
    <row r="8" spans="3:6" x14ac:dyDescent="0.25">
      <c r="C8" s="5">
        <f t="shared" si="0"/>
        <v>3</v>
      </c>
      <c r="D8" s="6">
        <v>39650</v>
      </c>
      <c r="E8" s="4" t="s">
        <v>98</v>
      </c>
      <c r="F8" t="s">
        <v>115</v>
      </c>
    </row>
    <row r="9" spans="3:6" x14ac:dyDescent="0.25">
      <c r="C9" s="5">
        <f t="shared" si="0"/>
        <v>4</v>
      </c>
      <c r="D9" s="6">
        <v>39708</v>
      </c>
      <c r="E9" s="4" t="s">
        <v>45</v>
      </c>
      <c r="F9" t="s">
        <v>116</v>
      </c>
    </row>
    <row r="10" spans="3:6" x14ac:dyDescent="0.25">
      <c r="C10" s="5">
        <f t="shared" si="0"/>
        <v>5</v>
      </c>
      <c r="D10" s="6">
        <v>39710</v>
      </c>
      <c r="E10" s="4" t="s">
        <v>83</v>
      </c>
    </row>
    <row r="11" spans="3:6" x14ac:dyDescent="0.25">
      <c r="C11" s="5">
        <f t="shared" si="0"/>
        <v>6</v>
      </c>
      <c r="D11" s="6">
        <v>39717</v>
      </c>
      <c r="E11" s="4" t="s">
        <v>108</v>
      </c>
    </row>
    <row r="12" spans="3:6" x14ac:dyDescent="0.25">
      <c r="C12" s="5">
        <f t="shared" si="0"/>
        <v>7</v>
      </c>
      <c r="D12" s="6">
        <v>39720</v>
      </c>
      <c r="E12" s="4" t="s">
        <v>99</v>
      </c>
    </row>
    <row r="13" spans="3:6" x14ac:dyDescent="0.25">
      <c r="C13" s="5">
        <f t="shared" si="0"/>
        <v>8</v>
      </c>
      <c r="D13" s="6">
        <v>39728</v>
      </c>
      <c r="E13" s="4" t="s">
        <v>77</v>
      </c>
    </row>
    <row r="14" spans="3:6" x14ac:dyDescent="0.25">
      <c r="C14" s="5">
        <f t="shared" si="0"/>
        <v>9</v>
      </c>
      <c r="D14" s="6">
        <v>39731</v>
      </c>
      <c r="E14" s="4" t="s">
        <v>85</v>
      </c>
    </row>
    <row r="15" spans="3:6" x14ac:dyDescent="0.25">
      <c r="C15" s="5">
        <f t="shared" si="0"/>
        <v>10</v>
      </c>
      <c r="D15" s="6">
        <v>39731</v>
      </c>
      <c r="E15" s="4" t="s">
        <v>86</v>
      </c>
    </row>
    <row r="16" spans="3:6" x14ac:dyDescent="0.25">
      <c r="C16" s="5">
        <f t="shared" si="0"/>
        <v>11</v>
      </c>
      <c r="D16" s="6">
        <v>39731</v>
      </c>
      <c r="E16" s="4" t="s">
        <v>87</v>
      </c>
    </row>
    <row r="17" spans="1:5" x14ac:dyDescent="0.25">
      <c r="C17" s="5">
        <f t="shared" si="0"/>
        <v>12</v>
      </c>
      <c r="D17" s="6">
        <v>39735</v>
      </c>
      <c r="E17" s="4" t="s">
        <v>48</v>
      </c>
    </row>
    <row r="18" spans="1:5" x14ac:dyDescent="0.25">
      <c r="C18" s="5">
        <f t="shared" si="0"/>
        <v>13</v>
      </c>
      <c r="D18" s="6">
        <v>39738</v>
      </c>
      <c r="E18" s="4" t="s">
        <v>92</v>
      </c>
    </row>
    <row r="19" spans="1:5" x14ac:dyDescent="0.25">
      <c r="C19" s="5">
        <f t="shared" si="0"/>
        <v>14</v>
      </c>
      <c r="D19" s="6">
        <v>39741</v>
      </c>
      <c r="E19" s="4" t="s">
        <v>91</v>
      </c>
    </row>
    <row r="20" spans="1:5" x14ac:dyDescent="0.25">
      <c r="C20" s="5">
        <f t="shared" si="0"/>
        <v>15</v>
      </c>
      <c r="D20" s="6">
        <v>39744</v>
      </c>
      <c r="E20" s="4" t="s">
        <v>93</v>
      </c>
    </row>
    <row r="21" spans="1:5" x14ac:dyDescent="0.25">
      <c r="C21" s="5">
        <f t="shared" si="0"/>
        <v>16</v>
      </c>
      <c r="D21" s="6">
        <v>39745</v>
      </c>
      <c r="E21" s="4" t="s">
        <v>90</v>
      </c>
    </row>
    <row r="22" spans="1:5" x14ac:dyDescent="0.25">
      <c r="C22" s="5">
        <f t="shared" si="0"/>
        <v>17</v>
      </c>
      <c r="D22" s="6">
        <v>39772</v>
      </c>
      <c r="E22" s="4" t="s">
        <v>80</v>
      </c>
    </row>
    <row r="23" spans="1:5" x14ac:dyDescent="0.25">
      <c r="C23" s="5">
        <f t="shared" si="0"/>
        <v>18</v>
      </c>
      <c r="D23" s="6">
        <v>39772</v>
      </c>
      <c r="E23" s="4" t="s">
        <v>95</v>
      </c>
    </row>
    <row r="24" spans="1:5" x14ac:dyDescent="0.25">
      <c r="C24" s="5">
        <f t="shared" si="0"/>
        <v>19</v>
      </c>
      <c r="D24" s="6">
        <v>39779</v>
      </c>
      <c r="E24" s="4" t="s">
        <v>94</v>
      </c>
    </row>
    <row r="25" spans="1:5" x14ac:dyDescent="0.25">
      <c r="C25" s="5">
        <f t="shared" si="0"/>
        <v>20</v>
      </c>
      <c r="D25" s="6">
        <v>39798</v>
      </c>
      <c r="E25" s="4" t="s">
        <v>21</v>
      </c>
    </row>
    <row r="26" spans="1:5" x14ac:dyDescent="0.25">
      <c r="C26" s="5">
        <f t="shared" si="0"/>
        <v>21</v>
      </c>
      <c r="D26" s="6">
        <v>39800</v>
      </c>
      <c r="E26" s="4" t="s">
        <v>20</v>
      </c>
    </row>
    <row r="27" spans="1:5" x14ac:dyDescent="0.25">
      <c r="C27" s="5">
        <f t="shared" si="0"/>
        <v>22</v>
      </c>
      <c r="D27" s="6">
        <v>39800</v>
      </c>
      <c r="E27" s="4" t="s">
        <v>31</v>
      </c>
    </row>
    <row r="28" spans="1:5" x14ac:dyDescent="0.25">
      <c r="C28" s="5">
        <f t="shared" si="0"/>
        <v>23</v>
      </c>
      <c r="D28" s="6">
        <v>39800</v>
      </c>
      <c r="E28" s="4" t="s">
        <v>32</v>
      </c>
    </row>
    <row r="29" spans="1:5" x14ac:dyDescent="0.25">
      <c r="C29" s="5">
        <f t="shared" si="0"/>
        <v>24</v>
      </c>
      <c r="D29" s="6">
        <v>39801</v>
      </c>
      <c r="E29" s="4" t="s">
        <v>10</v>
      </c>
    </row>
    <row r="30" spans="1:5" x14ac:dyDescent="0.25">
      <c r="C30" s="5">
        <f t="shared" si="0"/>
        <v>25</v>
      </c>
      <c r="D30" s="6">
        <v>39802</v>
      </c>
      <c r="E30" s="4" t="s">
        <v>89</v>
      </c>
    </row>
    <row r="31" spans="1:5" x14ac:dyDescent="0.25">
      <c r="C31" s="5">
        <f t="shared" si="0"/>
        <v>26</v>
      </c>
      <c r="D31" s="6">
        <v>39828</v>
      </c>
      <c r="E31" s="4" t="s">
        <v>104</v>
      </c>
    </row>
    <row r="32" spans="1:5" x14ac:dyDescent="0.25">
      <c r="A32" t="s">
        <v>117</v>
      </c>
      <c r="B32">
        <v>132</v>
      </c>
      <c r="C32" s="5">
        <f t="shared" si="0"/>
        <v>27</v>
      </c>
      <c r="D32" s="6">
        <v>39850</v>
      </c>
      <c r="E32" s="4" t="s">
        <v>42</v>
      </c>
    </row>
    <row r="33" spans="1:5" x14ac:dyDescent="0.25">
      <c r="C33" s="5">
        <f t="shared" si="0"/>
        <v>28</v>
      </c>
      <c r="D33" s="6">
        <v>39856</v>
      </c>
      <c r="E33" s="4" t="s">
        <v>78</v>
      </c>
    </row>
    <row r="34" spans="1:5" x14ac:dyDescent="0.25">
      <c r="C34" s="5">
        <f t="shared" si="0"/>
        <v>29</v>
      </c>
      <c r="D34" s="6">
        <v>39857</v>
      </c>
      <c r="E34" s="4" t="s">
        <v>8</v>
      </c>
    </row>
    <row r="35" spans="1:5" x14ac:dyDescent="0.25">
      <c r="C35" s="5">
        <f t="shared" si="0"/>
        <v>30</v>
      </c>
      <c r="D35" s="6">
        <v>39881</v>
      </c>
      <c r="E35" s="4" t="s">
        <v>84</v>
      </c>
    </row>
    <row r="36" spans="1:5" x14ac:dyDescent="0.25">
      <c r="C36" s="5">
        <f t="shared" si="0"/>
        <v>31</v>
      </c>
      <c r="D36" s="6">
        <v>39895</v>
      </c>
      <c r="E36" s="4" t="s">
        <v>28</v>
      </c>
    </row>
    <row r="37" spans="1:5" x14ac:dyDescent="0.25">
      <c r="C37" s="5">
        <f t="shared" si="0"/>
        <v>32</v>
      </c>
      <c r="D37" s="6">
        <v>39898</v>
      </c>
      <c r="E37" s="4" t="s">
        <v>81</v>
      </c>
    </row>
    <row r="38" spans="1:5" x14ac:dyDescent="0.25">
      <c r="C38" s="5">
        <f t="shared" si="0"/>
        <v>33</v>
      </c>
      <c r="D38" s="6">
        <v>39913</v>
      </c>
      <c r="E38" s="4" t="s">
        <v>43</v>
      </c>
    </row>
    <row r="39" spans="1:5" x14ac:dyDescent="0.25">
      <c r="C39" s="5">
        <f t="shared" ref="C39:C70" si="1">C38+1</f>
        <v>34</v>
      </c>
      <c r="D39" s="6">
        <v>39913</v>
      </c>
      <c r="E39" s="4" t="s">
        <v>43</v>
      </c>
    </row>
    <row r="40" spans="1:5" x14ac:dyDescent="0.25">
      <c r="C40" s="5">
        <f t="shared" si="1"/>
        <v>35</v>
      </c>
      <c r="D40" s="6">
        <v>39939</v>
      </c>
      <c r="E40" s="4" t="s">
        <v>79</v>
      </c>
    </row>
    <row r="41" spans="1:5" x14ac:dyDescent="0.25">
      <c r="C41" s="5">
        <f t="shared" si="1"/>
        <v>36</v>
      </c>
      <c r="D41" s="6">
        <v>39940</v>
      </c>
      <c r="E41" s="4" t="s">
        <v>74</v>
      </c>
    </row>
    <row r="42" spans="1:5" x14ac:dyDescent="0.25">
      <c r="C42" s="5">
        <f t="shared" si="1"/>
        <v>37</v>
      </c>
      <c r="D42" s="6">
        <v>39943</v>
      </c>
      <c r="E42" s="4" t="s">
        <v>103</v>
      </c>
    </row>
    <row r="43" spans="1:5" x14ac:dyDescent="0.25">
      <c r="C43" s="5">
        <f t="shared" si="1"/>
        <v>38</v>
      </c>
      <c r="D43" s="6">
        <v>39950</v>
      </c>
      <c r="E43" s="4" t="s">
        <v>73</v>
      </c>
    </row>
    <row r="44" spans="1:5" x14ac:dyDescent="0.25">
      <c r="A44" t="s">
        <v>118</v>
      </c>
      <c r="B44">
        <v>22</v>
      </c>
      <c r="C44" s="5">
        <f t="shared" si="1"/>
        <v>39</v>
      </c>
      <c r="D44" s="6">
        <v>39951</v>
      </c>
      <c r="E44" s="4" t="s">
        <v>40</v>
      </c>
    </row>
    <row r="45" spans="1:5" x14ac:dyDescent="0.25">
      <c r="C45" s="5">
        <f t="shared" si="1"/>
        <v>40</v>
      </c>
      <c r="D45" s="6">
        <v>39994</v>
      </c>
      <c r="E45" s="4" t="s">
        <v>16</v>
      </c>
    </row>
    <row r="46" spans="1:5" x14ac:dyDescent="0.25">
      <c r="A46" t="s">
        <v>120</v>
      </c>
      <c r="B46">
        <v>170</v>
      </c>
      <c r="C46" s="5">
        <f t="shared" si="1"/>
        <v>41</v>
      </c>
      <c r="D46" s="6">
        <v>39994</v>
      </c>
      <c r="E46" s="4" t="s">
        <v>52</v>
      </c>
    </row>
    <row r="47" spans="1:5" x14ac:dyDescent="0.25">
      <c r="C47" s="5">
        <f t="shared" si="1"/>
        <v>42</v>
      </c>
      <c r="D47" s="6">
        <v>39994</v>
      </c>
      <c r="E47" s="4" t="s">
        <v>53</v>
      </c>
    </row>
    <row r="48" spans="1:5" x14ac:dyDescent="0.25">
      <c r="C48" s="5">
        <f t="shared" si="1"/>
        <v>43</v>
      </c>
      <c r="D48" s="6">
        <v>39994</v>
      </c>
      <c r="E48" s="4" t="s">
        <v>54</v>
      </c>
    </row>
    <row r="49" spans="1:15" x14ac:dyDescent="0.25">
      <c r="C49" s="5">
        <f t="shared" si="1"/>
        <v>44</v>
      </c>
      <c r="D49" s="6">
        <v>39994</v>
      </c>
      <c r="E49" s="4" t="s">
        <v>59</v>
      </c>
    </row>
    <row r="50" spans="1:15" x14ac:dyDescent="0.25">
      <c r="C50" s="5">
        <f t="shared" si="1"/>
        <v>45</v>
      </c>
      <c r="D50" s="6">
        <v>40029</v>
      </c>
      <c r="E50" s="4" t="s">
        <v>29</v>
      </c>
    </row>
    <row r="51" spans="1:15" x14ac:dyDescent="0.25">
      <c r="C51" s="5">
        <f t="shared" si="1"/>
        <v>46</v>
      </c>
      <c r="D51" s="6">
        <v>40030</v>
      </c>
      <c r="E51" s="4" t="s">
        <v>30</v>
      </c>
    </row>
    <row r="52" spans="1:15" x14ac:dyDescent="0.25">
      <c r="C52" s="5">
        <f t="shared" si="1"/>
        <v>47</v>
      </c>
      <c r="D52" s="6">
        <v>40034</v>
      </c>
      <c r="E52" s="4" t="s">
        <v>34</v>
      </c>
    </row>
    <row r="53" spans="1:15" x14ac:dyDescent="0.25">
      <c r="C53" s="5">
        <f t="shared" si="1"/>
        <v>48</v>
      </c>
      <c r="D53" s="6">
        <v>40034</v>
      </c>
      <c r="E53" s="4" t="s">
        <v>35</v>
      </c>
    </row>
    <row r="54" spans="1:15" x14ac:dyDescent="0.25">
      <c r="C54" s="5">
        <f t="shared" si="1"/>
        <v>49</v>
      </c>
      <c r="D54" s="6">
        <v>40034</v>
      </c>
      <c r="E54" s="4" t="s">
        <v>36</v>
      </c>
    </row>
    <row r="55" spans="1:15" x14ac:dyDescent="0.25">
      <c r="C55" s="5">
        <f t="shared" si="1"/>
        <v>50</v>
      </c>
      <c r="D55" s="6">
        <v>40034</v>
      </c>
      <c r="E55" s="4" t="s">
        <v>37</v>
      </c>
    </row>
    <row r="56" spans="1:15" x14ac:dyDescent="0.25">
      <c r="C56" s="5">
        <f t="shared" si="1"/>
        <v>51</v>
      </c>
      <c r="D56" s="6">
        <v>40034</v>
      </c>
      <c r="E56" s="4" t="s">
        <v>38</v>
      </c>
    </row>
    <row r="57" spans="1:15" x14ac:dyDescent="0.25">
      <c r="C57" s="5">
        <f t="shared" si="1"/>
        <v>52</v>
      </c>
      <c r="D57" s="6">
        <v>40042</v>
      </c>
      <c r="E57" s="4" t="s">
        <v>9</v>
      </c>
    </row>
    <row r="58" spans="1:15" x14ac:dyDescent="0.25">
      <c r="C58" s="5">
        <f t="shared" si="1"/>
        <v>53</v>
      </c>
      <c r="D58" s="6">
        <v>40060</v>
      </c>
      <c r="E58" s="4" t="s">
        <v>82</v>
      </c>
    </row>
    <row r="59" spans="1:15" x14ac:dyDescent="0.25">
      <c r="C59" s="5">
        <f t="shared" si="1"/>
        <v>54</v>
      </c>
      <c r="D59" s="6">
        <v>40079</v>
      </c>
      <c r="E59" s="4" t="s">
        <v>12</v>
      </c>
    </row>
    <row r="60" spans="1:15" x14ac:dyDescent="0.25">
      <c r="A60" t="s">
        <v>119</v>
      </c>
      <c r="B60">
        <v>180</v>
      </c>
      <c r="C60" s="5">
        <f t="shared" si="1"/>
        <v>55</v>
      </c>
      <c r="D60" s="6">
        <v>40085</v>
      </c>
      <c r="E60" s="4" t="s">
        <v>75</v>
      </c>
      <c r="I60" s="9">
        <v>125000000</v>
      </c>
      <c r="J60" s="8">
        <f>I60/232000</f>
        <v>538.79310344827582</v>
      </c>
      <c r="L60">
        <f>L62/J60</f>
        <v>2.7111456682170543</v>
      </c>
    </row>
    <row r="61" spans="1:15" x14ac:dyDescent="0.25">
      <c r="C61" s="5">
        <f t="shared" si="1"/>
        <v>56</v>
      </c>
      <c r="D61" s="6">
        <v>40089</v>
      </c>
      <c r="E61" s="3" t="s">
        <v>4</v>
      </c>
      <c r="G61" s="7">
        <v>145327154</v>
      </c>
    </row>
    <row r="62" spans="1:15" x14ac:dyDescent="0.25">
      <c r="C62" s="5">
        <f t="shared" si="1"/>
        <v>57</v>
      </c>
      <c r="D62" s="6">
        <v>40089</v>
      </c>
      <c r="E62" s="4" t="s">
        <v>101</v>
      </c>
      <c r="F62" s="7"/>
      <c r="G62" s="8">
        <f>G61/4.3</f>
        <v>33797012.558139533</v>
      </c>
      <c r="H62" s="8">
        <f>G62+G63</f>
        <v>101667962.55813953</v>
      </c>
      <c r="I62" s="8">
        <f>H63</f>
        <v>338893208.5271318</v>
      </c>
      <c r="J62" t="s">
        <v>107</v>
      </c>
      <c r="L62" s="8">
        <f>I62/232000</f>
        <v>1460.7465884790163</v>
      </c>
    </row>
    <row r="63" spans="1:15" x14ac:dyDescent="0.25">
      <c r="A63" t="s">
        <v>121</v>
      </c>
      <c r="C63" s="5">
        <f t="shared" si="1"/>
        <v>58</v>
      </c>
      <c r="D63" s="6">
        <v>40108</v>
      </c>
      <c r="E63" s="4" t="s">
        <v>27</v>
      </c>
      <c r="G63" s="7">
        <v>67870950</v>
      </c>
      <c r="H63" s="8">
        <f>H62/0.3</f>
        <v>338893208.5271318</v>
      </c>
    </row>
    <row r="64" spans="1:15" x14ac:dyDescent="0.25">
      <c r="A64" t="s">
        <v>122</v>
      </c>
      <c r="B64">
        <v>90</v>
      </c>
      <c r="C64" s="5">
        <f t="shared" si="1"/>
        <v>59</v>
      </c>
      <c r="D64" s="6">
        <v>40108</v>
      </c>
      <c r="E64" s="4" t="s">
        <v>51</v>
      </c>
      <c r="I64" s="8">
        <f>I62-138000000</f>
        <v>200893208.5271318</v>
      </c>
      <c r="J64" t="s">
        <v>111</v>
      </c>
      <c r="O64" t="s">
        <v>110</v>
      </c>
    </row>
    <row r="65" spans="1:12" x14ac:dyDescent="0.25">
      <c r="C65" s="5">
        <f t="shared" si="1"/>
        <v>60</v>
      </c>
      <c r="D65" s="6">
        <v>40113</v>
      </c>
      <c r="E65" s="4" t="s">
        <v>50</v>
      </c>
      <c r="H65" s="7">
        <v>251676712.23023257</v>
      </c>
      <c r="I65" s="8">
        <f>I64-G62</f>
        <v>167096195.96899226</v>
      </c>
      <c r="J65" t="s">
        <v>112</v>
      </c>
    </row>
    <row r="66" spans="1:12" x14ac:dyDescent="0.25">
      <c r="A66" t="s">
        <v>125</v>
      </c>
      <c r="C66" s="5">
        <f t="shared" si="1"/>
        <v>61</v>
      </c>
      <c r="D66" s="6">
        <v>40118</v>
      </c>
      <c r="E66" s="4" t="s">
        <v>88</v>
      </c>
    </row>
    <row r="67" spans="1:12" x14ac:dyDescent="0.25">
      <c r="C67" s="5">
        <f t="shared" si="1"/>
        <v>62</v>
      </c>
      <c r="D67" s="6">
        <v>40134</v>
      </c>
      <c r="E67" s="4" t="s">
        <v>39</v>
      </c>
      <c r="H67" s="8">
        <f>H63-H65</f>
        <v>87216496.296899229</v>
      </c>
      <c r="I67" s="8">
        <f>I65-G63</f>
        <v>99225245.968992263</v>
      </c>
      <c r="K67" t="s">
        <v>113</v>
      </c>
    </row>
    <row r="68" spans="1:12" x14ac:dyDescent="0.25">
      <c r="C68" s="5">
        <f t="shared" si="1"/>
        <v>63</v>
      </c>
      <c r="D68" s="6">
        <v>40147</v>
      </c>
      <c r="E68" s="4" t="s">
        <v>17</v>
      </c>
      <c r="J68" s="10">
        <f>I67/G63</f>
        <v>1.4619693104191449</v>
      </c>
      <c r="K68" t="s">
        <v>114</v>
      </c>
    </row>
    <row r="69" spans="1:12" x14ac:dyDescent="0.25">
      <c r="A69" t="s">
        <v>121</v>
      </c>
      <c r="C69" s="5">
        <f t="shared" si="1"/>
        <v>64</v>
      </c>
      <c r="D69" s="6">
        <v>40157</v>
      </c>
      <c r="E69" s="3" t="s">
        <v>6</v>
      </c>
    </row>
    <row r="70" spans="1:12" x14ac:dyDescent="0.25">
      <c r="C70" s="5">
        <f t="shared" si="1"/>
        <v>65</v>
      </c>
      <c r="D70" s="6">
        <v>40176</v>
      </c>
      <c r="E70" s="4" t="s">
        <v>13</v>
      </c>
    </row>
    <row r="71" spans="1:12" x14ac:dyDescent="0.25">
      <c r="C71" s="5">
        <f t="shared" ref="C71:C102" si="2">C70+1</f>
        <v>66</v>
      </c>
      <c r="D71" s="6">
        <v>40176</v>
      </c>
      <c r="E71" s="4" t="s">
        <v>14</v>
      </c>
      <c r="G71">
        <v>437172239</v>
      </c>
      <c r="H71">
        <f>G71/4.3</f>
        <v>101667962.55813953</v>
      </c>
    </row>
    <row r="72" spans="1:12" x14ac:dyDescent="0.25">
      <c r="A72" t="s">
        <v>123</v>
      </c>
      <c r="C72" s="5">
        <f t="shared" si="2"/>
        <v>67</v>
      </c>
      <c r="D72" s="6">
        <v>40177</v>
      </c>
      <c r="E72" s="4" t="s">
        <v>15</v>
      </c>
      <c r="I72" s="7">
        <v>32500000</v>
      </c>
    </row>
    <row r="73" spans="1:12" x14ac:dyDescent="0.25">
      <c r="C73" s="5">
        <f t="shared" si="2"/>
        <v>68</v>
      </c>
      <c r="D73" s="6">
        <v>40197</v>
      </c>
      <c r="E73" s="4" t="s">
        <v>11</v>
      </c>
      <c r="I73" s="8">
        <f>I72*3</f>
        <v>97500000</v>
      </c>
    </row>
    <row r="74" spans="1:12" x14ac:dyDescent="0.25">
      <c r="C74" s="5">
        <f t="shared" si="2"/>
        <v>69</v>
      </c>
      <c r="D74" s="6">
        <v>40203</v>
      </c>
      <c r="E74" s="3" t="s">
        <v>7</v>
      </c>
    </row>
    <row r="75" spans="1:12" x14ac:dyDescent="0.25">
      <c r="A75" t="s">
        <v>124</v>
      </c>
      <c r="C75" s="5">
        <f t="shared" si="2"/>
        <v>70</v>
      </c>
      <c r="D75" s="6">
        <v>40210</v>
      </c>
      <c r="E75" s="4" t="s">
        <v>66</v>
      </c>
      <c r="I75" s="7">
        <v>79200000</v>
      </c>
      <c r="L75" t="s">
        <v>109</v>
      </c>
    </row>
    <row r="76" spans="1:12" x14ac:dyDescent="0.25">
      <c r="C76" s="5">
        <f t="shared" si="2"/>
        <v>71</v>
      </c>
      <c r="D76" s="6">
        <v>40210</v>
      </c>
      <c r="E76" s="4" t="s">
        <v>67</v>
      </c>
    </row>
    <row r="77" spans="1:12" x14ac:dyDescent="0.25">
      <c r="C77" s="5">
        <f t="shared" si="2"/>
        <v>72</v>
      </c>
      <c r="D77" s="6">
        <v>40210</v>
      </c>
      <c r="E77" s="4" t="s">
        <v>68</v>
      </c>
      <c r="I77" s="8">
        <f>I73-I75</f>
        <v>18300000</v>
      </c>
    </row>
    <row r="78" spans="1:12" x14ac:dyDescent="0.25">
      <c r="C78" s="5">
        <f t="shared" si="2"/>
        <v>73</v>
      </c>
      <c r="D78" s="6">
        <v>40210</v>
      </c>
      <c r="E78" s="4" t="s">
        <v>69</v>
      </c>
      <c r="I78" s="11">
        <f>I77/I75</f>
        <v>0.23106060606060605</v>
      </c>
    </row>
    <row r="79" spans="1:12" x14ac:dyDescent="0.25">
      <c r="C79" s="5">
        <f t="shared" si="2"/>
        <v>74</v>
      </c>
      <c r="D79" s="6">
        <v>40210</v>
      </c>
      <c r="E79" s="4" t="s">
        <v>70</v>
      </c>
      <c r="H79" s="8">
        <f>H62</f>
        <v>101667962.55813953</v>
      </c>
    </row>
    <row r="80" spans="1:12" x14ac:dyDescent="0.25">
      <c r="C80" s="5">
        <f t="shared" si="2"/>
        <v>75</v>
      </c>
      <c r="D80" s="6">
        <v>40240</v>
      </c>
      <c r="E80" s="3" t="s">
        <v>3</v>
      </c>
      <c r="H80" s="7">
        <f>138000000</f>
        <v>138000000</v>
      </c>
    </row>
    <row r="81" spans="3:8" x14ac:dyDescent="0.25">
      <c r="C81" s="5">
        <f t="shared" si="2"/>
        <v>76</v>
      </c>
      <c r="D81" s="6">
        <v>40245</v>
      </c>
      <c r="E81" s="4" t="s">
        <v>23</v>
      </c>
      <c r="H81" s="8">
        <f>H79+H80</f>
        <v>239667962.55813953</v>
      </c>
    </row>
    <row r="82" spans="3:8" x14ac:dyDescent="0.25">
      <c r="C82" s="5">
        <f t="shared" si="2"/>
        <v>77</v>
      </c>
      <c r="D82" s="6">
        <v>40245</v>
      </c>
      <c r="E82" s="4" t="s">
        <v>24</v>
      </c>
      <c r="H82" s="8">
        <f>H79+126000000</f>
        <v>227667962.55813953</v>
      </c>
    </row>
    <row r="83" spans="3:8" x14ac:dyDescent="0.25">
      <c r="C83" s="5">
        <f t="shared" si="2"/>
        <v>78</v>
      </c>
      <c r="D83" s="6">
        <v>40255</v>
      </c>
      <c r="E83" s="4" t="s">
        <v>100</v>
      </c>
    </row>
    <row r="84" spans="3:8" x14ac:dyDescent="0.25">
      <c r="C84" s="5">
        <f t="shared" si="2"/>
        <v>79</v>
      </c>
      <c r="D84" s="6">
        <v>40261</v>
      </c>
      <c r="E84" s="4" t="s">
        <v>33</v>
      </c>
    </row>
    <row r="85" spans="3:8" x14ac:dyDescent="0.25">
      <c r="C85" s="5">
        <f t="shared" si="2"/>
        <v>80</v>
      </c>
      <c r="D85" s="6">
        <v>40263</v>
      </c>
      <c r="E85" s="4" t="s">
        <v>49</v>
      </c>
    </row>
    <row r="86" spans="3:8" x14ac:dyDescent="0.25">
      <c r="C86" s="5">
        <f t="shared" si="2"/>
        <v>81</v>
      </c>
      <c r="D86" s="6">
        <v>40263</v>
      </c>
      <c r="E86" s="4" t="s">
        <v>71</v>
      </c>
    </row>
    <row r="87" spans="3:8" x14ac:dyDescent="0.25">
      <c r="C87" s="5">
        <f t="shared" si="2"/>
        <v>82</v>
      </c>
      <c r="D87" s="6">
        <v>40269</v>
      </c>
      <c r="E87" s="4" t="s">
        <v>76</v>
      </c>
    </row>
    <row r="88" spans="3:8" x14ac:dyDescent="0.25">
      <c r="C88" s="5">
        <f t="shared" si="2"/>
        <v>83</v>
      </c>
      <c r="D88" s="6">
        <v>40272</v>
      </c>
      <c r="E88" s="4" t="s">
        <v>22</v>
      </c>
    </row>
    <row r="89" spans="3:8" x14ac:dyDescent="0.25">
      <c r="C89" s="5">
        <f t="shared" si="2"/>
        <v>84</v>
      </c>
      <c r="D89" s="6">
        <v>40273</v>
      </c>
      <c r="E89" s="3" t="s">
        <v>5</v>
      </c>
    </row>
    <row r="90" spans="3:8" x14ac:dyDescent="0.25">
      <c r="C90" s="5">
        <f t="shared" si="2"/>
        <v>85</v>
      </c>
      <c r="D90" s="6">
        <v>40296</v>
      </c>
      <c r="E90" s="4" t="s">
        <v>25</v>
      </c>
    </row>
    <row r="91" spans="3:8" x14ac:dyDescent="0.25">
      <c r="C91" s="5">
        <f t="shared" si="2"/>
        <v>86</v>
      </c>
      <c r="D91" s="6">
        <v>40296</v>
      </c>
      <c r="E91" s="4" t="s">
        <v>26</v>
      </c>
    </row>
    <row r="92" spans="3:8" x14ac:dyDescent="0.25">
      <c r="C92" s="5">
        <f t="shared" si="2"/>
        <v>87</v>
      </c>
      <c r="D92" s="6">
        <v>40318</v>
      </c>
      <c r="E92" s="4" t="s">
        <v>58</v>
      </c>
    </row>
    <row r="93" spans="3:8" x14ac:dyDescent="0.25">
      <c r="C93" s="5">
        <f t="shared" si="2"/>
        <v>88</v>
      </c>
      <c r="D93" s="6">
        <v>40351</v>
      </c>
      <c r="E93" s="4" t="s">
        <v>61</v>
      </c>
    </row>
    <row r="94" spans="3:8" x14ac:dyDescent="0.25">
      <c r="C94" s="5">
        <f t="shared" si="2"/>
        <v>89</v>
      </c>
      <c r="D94" s="6">
        <v>40351</v>
      </c>
      <c r="E94" s="4" t="s">
        <v>62</v>
      </c>
    </row>
    <row r="95" spans="3:8" x14ac:dyDescent="0.25">
      <c r="C95" s="5">
        <f t="shared" si="2"/>
        <v>90</v>
      </c>
      <c r="D95" s="6">
        <v>40391</v>
      </c>
      <c r="E95" s="4" t="s">
        <v>55</v>
      </c>
    </row>
    <row r="96" spans="3:8" x14ac:dyDescent="0.25">
      <c r="C96" s="5">
        <f t="shared" si="2"/>
        <v>91</v>
      </c>
      <c r="D96" s="6">
        <v>40391</v>
      </c>
      <c r="E96" s="4" t="s">
        <v>56</v>
      </c>
    </row>
    <row r="97" spans="3:5" x14ac:dyDescent="0.25">
      <c r="C97" s="5">
        <f t="shared" si="2"/>
        <v>92</v>
      </c>
      <c r="D97" s="6">
        <v>40391</v>
      </c>
      <c r="E97" s="4" t="s">
        <v>57</v>
      </c>
    </row>
    <row r="98" spans="3:5" x14ac:dyDescent="0.25">
      <c r="C98" s="5">
        <f t="shared" si="2"/>
        <v>93</v>
      </c>
      <c r="D98" s="6">
        <v>40391</v>
      </c>
      <c r="E98" s="4" t="s">
        <v>60</v>
      </c>
    </row>
    <row r="99" spans="3:5" x14ac:dyDescent="0.25">
      <c r="C99" s="5">
        <f t="shared" si="2"/>
        <v>94</v>
      </c>
      <c r="D99" s="6">
        <v>40398</v>
      </c>
      <c r="E99" s="4" t="s">
        <v>65</v>
      </c>
    </row>
    <row r="100" spans="3:5" x14ac:dyDescent="0.25">
      <c r="C100" s="5">
        <f t="shared" si="2"/>
        <v>95</v>
      </c>
      <c r="D100" s="6">
        <v>40408</v>
      </c>
      <c r="E100" s="4" t="s">
        <v>63</v>
      </c>
    </row>
    <row r="101" spans="3:5" x14ac:dyDescent="0.25">
      <c r="C101" s="5">
        <f t="shared" si="2"/>
        <v>96</v>
      </c>
      <c r="D101" s="6">
        <v>40408</v>
      </c>
      <c r="E101" s="4" t="s">
        <v>64</v>
      </c>
    </row>
    <row r="102" spans="3:5" x14ac:dyDescent="0.25">
      <c r="C102" s="5">
        <f t="shared" si="2"/>
        <v>97</v>
      </c>
      <c r="D102" s="6">
        <v>40497</v>
      </c>
      <c r="E102" s="4" t="s">
        <v>72</v>
      </c>
    </row>
    <row r="103" spans="3:5" x14ac:dyDescent="0.25">
      <c r="C103" s="5">
        <f t="shared" ref="C103:C117" si="3">C102+1</f>
        <v>98</v>
      </c>
      <c r="D103" s="6">
        <v>41121</v>
      </c>
      <c r="E103" s="4" t="s">
        <v>47</v>
      </c>
    </row>
    <row r="104" spans="3:5" x14ac:dyDescent="0.25">
      <c r="C104" s="5">
        <f t="shared" si="3"/>
        <v>99</v>
      </c>
      <c r="D104" s="6">
        <v>41758</v>
      </c>
      <c r="E104" s="4" t="s">
        <v>18</v>
      </c>
    </row>
    <row r="105" spans="3:5" x14ac:dyDescent="0.25">
      <c r="C105" s="5">
        <f t="shared" si="3"/>
        <v>100</v>
      </c>
      <c r="D105" s="6">
        <v>41781</v>
      </c>
      <c r="E105" s="4" t="s">
        <v>19</v>
      </c>
    </row>
    <row r="106" spans="3:5" x14ac:dyDescent="0.25">
      <c r="C106" s="5">
        <f t="shared" si="3"/>
        <v>101</v>
      </c>
      <c r="D106" s="6">
        <v>41797</v>
      </c>
      <c r="E106" s="4" t="s">
        <v>46</v>
      </c>
    </row>
    <row r="107" spans="3:5" x14ac:dyDescent="0.25">
      <c r="C107" s="5">
        <f t="shared" si="3"/>
        <v>102</v>
      </c>
      <c r="D107" s="5" t="s">
        <v>105</v>
      </c>
      <c r="E107" s="4" t="s">
        <v>41</v>
      </c>
    </row>
    <row r="108" spans="3:5" x14ac:dyDescent="0.25">
      <c r="C108" s="5">
        <f t="shared" si="3"/>
        <v>103</v>
      </c>
      <c r="D108" s="5" t="s">
        <v>106</v>
      </c>
      <c r="E108" s="4" t="s">
        <v>44</v>
      </c>
    </row>
    <row r="109" spans="3:5" x14ac:dyDescent="0.25">
      <c r="C109" s="5">
        <f t="shared" si="3"/>
        <v>104</v>
      </c>
      <c r="D109" s="5"/>
      <c r="E109" s="4"/>
    </row>
    <row r="110" spans="3:5" x14ac:dyDescent="0.25">
      <c r="C110" s="5">
        <f t="shared" si="3"/>
        <v>105</v>
      </c>
      <c r="D110" s="5"/>
      <c r="E110" s="4"/>
    </row>
    <row r="111" spans="3:5" x14ac:dyDescent="0.25">
      <c r="C111" s="5">
        <f t="shared" si="3"/>
        <v>106</v>
      </c>
      <c r="D111" s="5"/>
      <c r="E111" s="4"/>
    </row>
    <row r="112" spans="3:5" x14ac:dyDescent="0.25">
      <c r="C112" s="5">
        <f t="shared" si="3"/>
        <v>107</v>
      </c>
      <c r="D112" s="5"/>
      <c r="E112" s="4"/>
    </row>
    <row r="113" spans="3:5" x14ac:dyDescent="0.25">
      <c r="C113" s="5">
        <f t="shared" si="3"/>
        <v>108</v>
      </c>
      <c r="D113" s="5"/>
      <c r="E113" s="4"/>
    </row>
    <row r="114" spans="3:5" x14ac:dyDescent="0.25">
      <c r="C114" s="5">
        <f t="shared" si="3"/>
        <v>109</v>
      </c>
      <c r="D114" s="5"/>
      <c r="E114" s="4"/>
    </row>
    <row r="115" spans="3:5" x14ac:dyDescent="0.25">
      <c r="C115" s="5">
        <f t="shared" si="3"/>
        <v>110</v>
      </c>
      <c r="D115" s="5"/>
      <c r="E115" s="4"/>
    </row>
    <row r="116" spans="3:5" x14ac:dyDescent="0.25">
      <c r="C116" s="5">
        <f t="shared" si="3"/>
        <v>111</v>
      </c>
      <c r="D116" s="5"/>
      <c r="E116" s="4"/>
    </row>
    <row r="117" spans="3:5" x14ac:dyDescent="0.25">
      <c r="C117" s="5">
        <f t="shared" si="3"/>
        <v>112</v>
      </c>
      <c r="D117" s="5"/>
      <c r="E117" s="4"/>
    </row>
  </sheetData>
  <sortState ref="C6:E117">
    <sortCondition ref="D6:D117"/>
  </sortState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Bohrt</dc:creator>
  <cp:lastModifiedBy>Gloria Bohrt</cp:lastModifiedBy>
  <dcterms:created xsi:type="dcterms:W3CDTF">2014-06-07T22:57:29Z</dcterms:created>
  <dcterms:modified xsi:type="dcterms:W3CDTF">2015-02-11T02:36:28Z</dcterms:modified>
</cp:coreProperties>
</file>